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<sst xmlns="http://schemas.openxmlformats.org/spreadsheetml/2006/main" count="51" uniqueCount="46">
  <si>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Среднесписочная численность работников(без внешних совместителей) (чел.)</t>
  </si>
  <si>
    <t>Фонд заработной платы, начисленной работникам списочного состава (с учетом заработной платы внутренних совместителей) (тыс. руб.)</t>
  </si>
  <si>
    <t>Среднемесячная заработная плата работников учреждений (руб.)</t>
  </si>
  <si>
    <t>Предварительная средняя заработная плата работников по региону (руб.)</t>
  </si>
  <si>
    <t>Соотношение средней заработной платы работников учреждений к средней заработной плате работников по региону (%)</t>
  </si>
  <si>
    <t>Среднесписочная численность работников (без внешних совместителей) (чел.)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</si>
  <si>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</si>
  <si>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</si>
  <si>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</si>
  <si>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</si>
  <si>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</si>
  <si>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</si>
  <si>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</si>
  <si>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</si>
  <si>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</si>
  <si>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</si>
  <si>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</si>
  <si>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гр. 2/гр. 1*1000</t>
  </si>
  <si>
    <t>гр. 3 / гр. 4 * 100</t>
  </si>
  <si>
    <t>гр. 7 / гр. 6 / п*1000</t>
  </si>
  <si>
    <t>гр. 8/гр. 9* 100</t>
  </si>
  <si>
    <t>Учреждения культуры</t>
  </si>
  <si>
    <t>Наименование учреждения</t>
  </si>
  <si>
    <t>Итого по учреждениям культуры</t>
  </si>
  <si>
    <t>МКУ "Лодейнопольская межпоселенческая центральная районная библиотека"</t>
  </si>
  <si>
    <t>МКУ "Лодейнопольский центр ремесел"</t>
  </si>
  <si>
    <t>МБУ "Лодейнопольский дом народного творчества им. Ю.П. Захарова"</t>
  </si>
  <si>
    <t>МКУ "Алеховщнский центр культуры и досуга"</t>
  </si>
  <si>
    <t>МКУ "Оятский культурно-спортивный центр"</t>
  </si>
  <si>
    <t>МКУ "Свирьстройский центр культуры и досуга"</t>
  </si>
  <si>
    <t>МКУ "Янегский центр культуры и досуга"</t>
  </si>
  <si>
    <t>Учреждения образования в сфере культуры и спорта</t>
  </si>
  <si>
    <t>Всего по учрежденим дополнительного образования</t>
  </si>
  <si>
    <t>Итого педагогические работники учреждений дополнительного образования детей</t>
  </si>
  <si>
    <t>МКОУ ДО  "Лодейнопольский ДЦЭР (ДШИ)"</t>
  </si>
  <si>
    <t>в том числе педагогические работники</t>
  </si>
  <si>
    <t>МКОУ ДО "Лодейнопольская ДХШ № 5"</t>
  </si>
  <si>
    <t>Учреждения физической культуры и спорта</t>
  </si>
  <si>
    <t>МАУ "Лодейнопольская СШ"</t>
  </si>
  <si>
    <t>в том числе тренера, инструктора-методисты</t>
  </si>
  <si>
    <t>Среднемесячная заработная плата работников учреждений культуры и образования в сфере культуры и спорта муниципального образования Лодейнопольский муниципальный район Ленинградской области и Лодейнопольского городского поселения Лодейнопольского муниципального района Ленинградской области в 2022 г.</t>
  </si>
  <si>
    <t xml:space="preserve">Целевой показатель 2022 г. </t>
  </si>
  <si>
    <t>плановая списочная численность  2022 г.</t>
  </si>
  <si>
    <t>сентябрь</t>
  </si>
  <si>
    <t>Нарастающим итогом с начала года (9-мес.)</t>
  </si>
  <si>
    <t>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</si>
</sst>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0.000"/>
    <numFmt numFmtId="175" formatCode="#,##0.0"/>
  </numFmts>
  <fonts count="4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173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73" fontId="0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173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173" fontId="2" fillId="33" borderId="19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173" fontId="2" fillId="33" borderId="15" xfId="0" applyNumberFormat="1" applyFont="1" applyFill="1" applyBorder="1" applyAlignment="1">
      <alignment horizontal="center" vertical="center" wrapText="1"/>
    </xf>
    <xf numFmtId="173" fontId="2" fillId="33" borderId="22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173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173" fontId="1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173" fontId="2" fillId="33" borderId="17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173" fontId="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/>
    </xf>
    <xf numFmtId="173" fontId="0" fillId="33" borderId="0" xfId="0" applyNumberFormat="1" applyFont="1" applyFill="1" applyAlignment="1">
      <alignment/>
    </xf>
    <xf numFmtId="1" fontId="0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/>
    </xf>
    <xf numFmtId="175" fontId="1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172" fontId="4" fillId="33" borderId="27" xfId="0" applyNumberFormat="1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B6" sqref="B6:F6"/>
    </sheetView>
  </sheetViews>
  <sheetFormatPr defaultColWidth="9.28125" defaultRowHeight="12.75"/>
  <cols>
    <col min="1" max="1" width="17.7109375" style="46" customWidth="1"/>
    <col min="2" max="2" width="17.00390625" style="22" customWidth="1"/>
    <col min="3" max="3" width="16.00390625" style="22" customWidth="1"/>
    <col min="4" max="4" width="18.00390625" style="22" customWidth="1"/>
    <col min="5" max="5" width="19.00390625" style="22" customWidth="1"/>
    <col min="6" max="6" width="14.00390625" style="22" customWidth="1"/>
    <col min="7" max="7" width="18.00390625" style="22" customWidth="1"/>
    <col min="8" max="9" width="16.00390625" style="22" customWidth="1"/>
    <col min="10" max="10" width="17.00390625" style="22" customWidth="1"/>
    <col min="11" max="11" width="16.00390625" style="22" customWidth="1"/>
    <col min="12" max="12" width="8.7109375" style="22" customWidth="1"/>
    <col min="13" max="13" width="0.13671875" style="22" hidden="1" customWidth="1"/>
    <col min="14" max="16384" width="9.28125" style="22" customWidth="1"/>
  </cols>
  <sheetData>
    <row r="1" ht="15">
      <c r="A1" s="1"/>
    </row>
    <row r="3" spans="1:11" ht="30.75" customHeight="1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5" ht="13.5" thickBot="1"/>
    <row r="6" spans="1:11" ht="12.75" customHeight="1" thickBot="1">
      <c r="A6" s="60" t="s">
        <v>22</v>
      </c>
      <c r="B6" s="61" t="s">
        <v>43</v>
      </c>
      <c r="C6" s="61"/>
      <c r="D6" s="61"/>
      <c r="E6" s="61"/>
      <c r="F6" s="61"/>
      <c r="G6" s="62" t="s">
        <v>44</v>
      </c>
      <c r="H6" s="62"/>
      <c r="I6" s="62"/>
      <c r="J6" s="62"/>
      <c r="K6" s="62"/>
    </row>
    <row r="7" spans="1:14" ht="74.25" thickBot="1">
      <c r="A7" s="60"/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1</v>
      </c>
      <c r="I7" s="2" t="s">
        <v>2</v>
      </c>
      <c r="J7" s="2" t="s">
        <v>3</v>
      </c>
      <c r="K7" s="2" t="s">
        <v>4</v>
      </c>
      <c r="L7" s="63" t="s">
        <v>41</v>
      </c>
      <c r="M7" s="63"/>
      <c r="N7" s="3" t="s">
        <v>42</v>
      </c>
    </row>
    <row r="8" spans="1:11" ht="13.5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</row>
    <row r="9" spans="1:11" ht="13.5" thickBot="1">
      <c r="A9" s="47"/>
      <c r="B9" s="48"/>
      <c r="C9" s="48"/>
      <c r="D9" s="5" t="s">
        <v>17</v>
      </c>
      <c r="E9" s="48"/>
      <c r="F9" s="5" t="s">
        <v>18</v>
      </c>
      <c r="G9" s="48"/>
      <c r="H9" s="48"/>
      <c r="I9" s="2" t="s">
        <v>19</v>
      </c>
      <c r="J9" s="48"/>
      <c r="K9" s="5" t="s">
        <v>20</v>
      </c>
    </row>
    <row r="10" spans="1:11" ht="15" thickBo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3" ht="33.75" customHeight="1" thickBot="1">
      <c r="A11" s="6" t="s">
        <v>23</v>
      </c>
      <c r="B11" s="7">
        <f>B12+B13+B14+B15+B16+B17+B18</f>
        <v>130.7</v>
      </c>
      <c r="C11" s="8">
        <f>C12+C13+C14+C15+C16+C17+C18</f>
        <v>7466.5</v>
      </c>
      <c r="D11" s="9">
        <f>C11/B11*1000</f>
        <v>57127.00841622036</v>
      </c>
      <c r="E11" s="8">
        <v>46710</v>
      </c>
      <c r="F11" s="10">
        <f>D11/E11*100</f>
        <v>122.30145240038613</v>
      </c>
      <c r="G11" s="7">
        <f>G12+G13+G14+G15+G16+G17+G18</f>
        <v>128.8</v>
      </c>
      <c r="H11" s="7">
        <f>H12+H13+H14+H15+H16+H17+H18</f>
        <v>53307.50000000001</v>
      </c>
      <c r="I11" s="9">
        <f>(H11/G11)/9*1000</f>
        <v>45986.45617667357</v>
      </c>
      <c r="J11" s="8">
        <v>46710</v>
      </c>
      <c r="K11" s="11">
        <f>I11/J11*100</f>
        <v>98.45098731893293</v>
      </c>
      <c r="L11" s="52">
        <v>100</v>
      </c>
      <c r="M11" s="21"/>
    </row>
    <row r="12" spans="1:14" ht="42.75" customHeight="1">
      <c r="A12" s="13" t="s">
        <v>24</v>
      </c>
      <c r="B12" s="14">
        <v>22</v>
      </c>
      <c r="C12" s="15">
        <v>1407.3</v>
      </c>
      <c r="D12" s="16">
        <f aca="true" t="shared" si="0" ref="D12:D18">C12/B12*1000</f>
        <v>63968.181818181816</v>
      </c>
      <c r="E12" s="15">
        <v>46710</v>
      </c>
      <c r="F12" s="16">
        <f aca="true" t="shared" si="1" ref="F12:F18">D12/E12*100</f>
        <v>136.94750977987974</v>
      </c>
      <c r="G12" s="14">
        <v>22</v>
      </c>
      <c r="H12" s="14">
        <v>9248.6</v>
      </c>
      <c r="I12" s="16">
        <f>(H12/G12)/9*1000</f>
        <v>46710.10101010101</v>
      </c>
      <c r="J12" s="15">
        <v>46710</v>
      </c>
      <c r="K12" s="16">
        <f aca="true" t="shared" si="2" ref="K12:K18">I12/J12*100</f>
        <v>100.00021624941343</v>
      </c>
      <c r="L12" s="15">
        <v>100</v>
      </c>
      <c r="M12" s="21"/>
      <c r="N12" s="19">
        <v>22</v>
      </c>
    </row>
    <row r="13" spans="1:14" ht="33.75" customHeight="1">
      <c r="A13" s="17" t="s">
        <v>25</v>
      </c>
      <c r="B13" s="18">
        <v>16</v>
      </c>
      <c r="C13" s="19">
        <v>1023.5</v>
      </c>
      <c r="D13" s="20">
        <f t="shared" si="0"/>
        <v>63968.75</v>
      </c>
      <c r="E13" s="15">
        <v>46710</v>
      </c>
      <c r="F13" s="20">
        <f t="shared" si="1"/>
        <v>136.94872618283023</v>
      </c>
      <c r="G13" s="18">
        <v>16</v>
      </c>
      <c r="H13" s="18">
        <v>6726.2</v>
      </c>
      <c r="I13" s="16">
        <f aca="true" t="shared" si="3" ref="I13:I18">(H13/G13)/9*1000</f>
        <v>46709.72222222222</v>
      </c>
      <c r="J13" s="15">
        <v>46710</v>
      </c>
      <c r="K13" s="20">
        <f>I13/J13*100</f>
        <v>99.99940531411308</v>
      </c>
      <c r="L13" s="15">
        <v>100</v>
      </c>
      <c r="M13" s="21"/>
      <c r="N13" s="19">
        <v>16</v>
      </c>
    </row>
    <row r="14" spans="1:14" ht="33.75" customHeight="1">
      <c r="A14" s="17" t="s">
        <v>26</v>
      </c>
      <c r="B14" s="18">
        <v>40.4</v>
      </c>
      <c r="C14" s="19">
        <v>1824.6</v>
      </c>
      <c r="D14" s="20">
        <f t="shared" si="0"/>
        <v>45163.36633663366</v>
      </c>
      <c r="E14" s="15">
        <v>46710</v>
      </c>
      <c r="F14" s="20">
        <f t="shared" si="1"/>
        <v>96.68885963740883</v>
      </c>
      <c r="G14" s="18">
        <v>38.5</v>
      </c>
      <c r="H14" s="18">
        <v>15457.1</v>
      </c>
      <c r="I14" s="16">
        <f t="shared" si="3"/>
        <v>44609.23520923521</v>
      </c>
      <c r="J14" s="15">
        <v>46710</v>
      </c>
      <c r="K14" s="20">
        <f>I14/J14*100</f>
        <v>95.5025373779388</v>
      </c>
      <c r="L14" s="15">
        <v>100</v>
      </c>
      <c r="M14" s="21"/>
      <c r="N14" s="19">
        <v>40</v>
      </c>
    </row>
    <row r="15" spans="1:17" ht="33.75" customHeight="1">
      <c r="A15" s="17" t="s">
        <v>27</v>
      </c>
      <c r="B15" s="18">
        <v>26.8</v>
      </c>
      <c r="C15" s="19">
        <v>1702.3</v>
      </c>
      <c r="D15" s="20">
        <f t="shared" si="0"/>
        <v>63518.65671641791</v>
      </c>
      <c r="E15" s="15">
        <v>46710</v>
      </c>
      <c r="F15" s="20">
        <f t="shared" si="1"/>
        <v>135.9851353380816</v>
      </c>
      <c r="G15" s="18">
        <v>26.8</v>
      </c>
      <c r="H15" s="18">
        <v>11266.5</v>
      </c>
      <c r="I15" s="16">
        <f t="shared" si="3"/>
        <v>46710.199004975126</v>
      </c>
      <c r="J15" s="15">
        <v>46710</v>
      </c>
      <c r="K15" s="20">
        <f t="shared" si="2"/>
        <v>100.00042604362048</v>
      </c>
      <c r="L15" s="15">
        <v>100</v>
      </c>
      <c r="M15" s="21"/>
      <c r="N15" s="19">
        <v>27</v>
      </c>
      <c r="Q15" s="49"/>
    </row>
    <row r="16" spans="1:14" ht="33.75" customHeight="1">
      <c r="A16" s="17" t="s">
        <v>28</v>
      </c>
      <c r="B16" s="18">
        <v>11</v>
      </c>
      <c r="C16" s="19">
        <v>698.7</v>
      </c>
      <c r="D16" s="20">
        <f t="shared" si="0"/>
        <v>63518.18181818182</v>
      </c>
      <c r="E16" s="15">
        <v>46710</v>
      </c>
      <c r="F16" s="20">
        <f t="shared" si="1"/>
        <v>135.9841186430782</v>
      </c>
      <c r="G16" s="18">
        <v>11</v>
      </c>
      <c r="H16" s="18">
        <v>4624.3</v>
      </c>
      <c r="I16" s="16">
        <f t="shared" si="3"/>
        <v>46710.10101010101</v>
      </c>
      <c r="J16" s="15">
        <v>46710</v>
      </c>
      <c r="K16" s="20">
        <f t="shared" si="2"/>
        <v>100.00021624941343</v>
      </c>
      <c r="L16" s="15">
        <v>100</v>
      </c>
      <c r="M16" s="21"/>
      <c r="N16" s="19">
        <v>11</v>
      </c>
    </row>
    <row r="17" spans="1:14" ht="33.75" customHeight="1">
      <c r="A17" s="17" t="s">
        <v>29</v>
      </c>
      <c r="B17" s="18">
        <v>4.5</v>
      </c>
      <c r="C17" s="19">
        <v>285.8</v>
      </c>
      <c r="D17" s="20">
        <f>C17/B17*1000</f>
        <v>63511.11111111111</v>
      </c>
      <c r="E17" s="15">
        <v>46710</v>
      </c>
      <c r="F17" s="20">
        <f t="shared" si="1"/>
        <v>135.96898118413853</v>
      </c>
      <c r="G17" s="18">
        <v>4.5</v>
      </c>
      <c r="H17" s="18">
        <v>1891.8</v>
      </c>
      <c r="I17" s="16">
        <f t="shared" si="3"/>
        <v>46711.11111111111</v>
      </c>
      <c r="J17" s="15">
        <v>46710</v>
      </c>
      <c r="K17" s="20">
        <f t="shared" si="2"/>
        <v>100.00237874354765</v>
      </c>
      <c r="L17" s="15">
        <v>100</v>
      </c>
      <c r="M17" s="21"/>
      <c r="N17" s="19">
        <v>5</v>
      </c>
    </row>
    <row r="18" spans="1:14" ht="33.75" customHeight="1">
      <c r="A18" s="17" t="s">
        <v>30</v>
      </c>
      <c r="B18" s="18">
        <v>10</v>
      </c>
      <c r="C18" s="19">
        <v>524.3</v>
      </c>
      <c r="D18" s="20">
        <f t="shared" si="0"/>
        <v>52429.99999999999</v>
      </c>
      <c r="E18" s="15">
        <v>46710</v>
      </c>
      <c r="F18" s="20">
        <f t="shared" si="1"/>
        <v>112.24577178334403</v>
      </c>
      <c r="G18" s="18">
        <v>10</v>
      </c>
      <c r="H18" s="18">
        <v>4093</v>
      </c>
      <c r="I18" s="16">
        <f t="shared" si="3"/>
        <v>45477.77777777778</v>
      </c>
      <c r="J18" s="15">
        <v>46710</v>
      </c>
      <c r="K18" s="20">
        <f t="shared" si="2"/>
        <v>97.36197340564713</v>
      </c>
      <c r="L18" s="15">
        <v>100</v>
      </c>
      <c r="M18" s="21"/>
      <c r="N18" s="19">
        <v>10</v>
      </c>
    </row>
    <row r="19" spans="1:13" ht="15" thickBot="1">
      <c r="A19" s="55" t="s">
        <v>31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21"/>
      <c r="M19" s="21"/>
    </row>
    <row r="20" spans="1:13" ht="46.5" customHeight="1" thickBot="1">
      <c r="A20" s="23" t="s">
        <v>32</v>
      </c>
      <c r="B20" s="24">
        <f>B22+B24</f>
        <v>84.8</v>
      </c>
      <c r="C20" s="24">
        <f>C22+C24</f>
        <v>3484</v>
      </c>
      <c r="D20" s="25">
        <f aca="true" t="shared" si="4" ref="D20:D25">C20/B20*1000</f>
        <v>41084.90566037736</v>
      </c>
      <c r="E20" s="24">
        <v>46710</v>
      </c>
      <c r="F20" s="25">
        <f aca="true" t="shared" si="5" ref="F20:F25">D20/E20*100</f>
        <v>87.95740882118895</v>
      </c>
      <c r="G20" s="26">
        <f>G22+G24</f>
        <v>80</v>
      </c>
      <c r="H20" s="26">
        <f>H22+H24</f>
        <v>30406.9</v>
      </c>
      <c r="I20" s="25">
        <f aca="true" t="shared" si="6" ref="I20:I25">(H20/G20)/9*1000</f>
        <v>42231.805555555555</v>
      </c>
      <c r="J20" s="24">
        <v>46710</v>
      </c>
      <c r="K20" s="27">
        <f aca="true" t="shared" si="7" ref="K20:K25">I20/J20*100</f>
        <v>90.41277147410737</v>
      </c>
      <c r="L20" s="21"/>
      <c r="M20" s="21"/>
    </row>
    <row r="21" spans="1:14" ht="46.5" customHeight="1" thickBot="1">
      <c r="A21" s="28" t="s">
        <v>33</v>
      </c>
      <c r="B21" s="29">
        <f>B23+B25</f>
        <v>43.4</v>
      </c>
      <c r="C21" s="30">
        <f>C23+C25</f>
        <v>2103.2999999999997</v>
      </c>
      <c r="D21" s="31">
        <f t="shared" si="4"/>
        <v>48463.13364055299</v>
      </c>
      <c r="E21" s="29">
        <v>50077.91</v>
      </c>
      <c r="F21" s="32">
        <f t="shared" si="5"/>
        <v>96.77547174103907</v>
      </c>
      <c r="G21" s="33">
        <f>G23+G25</f>
        <v>40.2</v>
      </c>
      <c r="H21" s="34">
        <f>H23+H25</f>
        <v>18118.2</v>
      </c>
      <c r="I21" s="31">
        <f t="shared" si="6"/>
        <v>50077.94361525705</v>
      </c>
      <c r="J21" s="29">
        <v>50077.91</v>
      </c>
      <c r="K21" s="31">
        <f t="shared" si="7"/>
        <v>100.00006712591849</v>
      </c>
      <c r="L21" s="12">
        <v>100</v>
      </c>
      <c r="M21" s="21"/>
      <c r="N21" s="50">
        <f>N23+N25</f>
        <v>44</v>
      </c>
    </row>
    <row r="22" spans="1:13" ht="36" customHeight="1">
      <c r="A22" s="13" t="s">
        <v>34</v>
      </c>
      <c r="B22" s="35">
        <v>70.1</v>
      </c>
      <c r="C22" s="35">
        <v>2984.4</v>
      </c>
      <c r="D22" s="36">
        <f t="shared" si="4"/>
        <v>42573.4664764622</v>
      </c>
      <c r="E22" s="35">
        <v>46710</v>
      </c>
      <c r="F22" s="36">
        <f t="shared" si="5"/>
        <v>91.14422281409162</v>
      </c>
      <c r="G22" s="37">
        <v>65.3</v>
      </c>
      <c r="H22" s="37">
        <v>25202.2</v>
      </c>
      <c r="I22" s="36">
        <f t="shared" si="6"/>
        <v>42882.763314616306</v>
      </c>
      <c r="J22" s="35">
        <v>46710</v>
      </c>
      <c r="K22" s="36">
        <f t="shared" si="7"/>
        <v>91.80638688635476</v>
      </c>
      <c r="L22" s="21"/>
      <c r="M22" s="21"/>
    </row>
    <row r="23" spans="1:14" ht="26.25" customHeight="1">
      <c r="A23" s="17" t="s">
        <v>35</v>
      </c>
      <c r="B23" s="38">
        <v>36.4</v>
      </c>
      <c r="C23" s="38">
        <v>1765.1</v>
      </c>
      <c r="D23" s="39">
        <f t="shared" si="4"/>
        <v>48491.75824175824</v>
      </c>
      <c r="E23" s="38">
        <v>50077.91</v>
      </c>
      <c r="F23" s="39">
        <f t="shared" si="5"/>
        <v>96.83263187652646</v>
      </c>
      <c r="G23" s="40">
        <v>33.2</v>
      </c>
      <c r="H23" s="40">
        <v>14963.3</v>
      </c>
      <c r="I23" s="36">
        <f t="shared" si="6"/>
        <v>50077.97858099062</v>
      </c>
      <c r="J23" s="38">
        <v>50077.91</v>
      </c>
      <c r="K23" s="39">
        <f>I23/J23*100</f>
        <v>100.00013694858794</v>
      </c>
      <c r="L23" s="19">
        <v>100</v>
      </c>
      <c r="M23" s="21"/>
      <c r="N23" s="19">
        <v>37</v>
      </c>
    </row>
    <row r="24" spans="1:14" ht="30.75" customHeight="1">
      <c r="A24" s="17" t="s">
        <v>36</v>
      </c>
      <c r="B24" s="40">
        <v>14.7</v>
      </c>
      <c r="C24" s="38">
        <v>499.6</v>
      </c>
      <c r="D24" s="39">
        <f t="shared" si="4"/>
        <v>33986.394557823136</v>
      </c>
      <c r="E24" s="35">
        <v>46710</v>
      </c>
      <c r="F24" s="39">
        <f t="shared" si="5"/>
        <v>72.76042508632656</v>
      </c>
      <c r="G24" s="53">
        <v>14.7</v>
      </c>
      <c r="H24" s="40">
        <v>5204.7</v>
      </c>
      <c r="I24" s="36">
        <f t="shared" si="6"/>
        <v>39340.13605442177</v>
      </c>
      <c r="J24" s="35">
        <v>46710</v>
      </c>
      <c r="K24" s="39">
        <f t="shared" si="7"/>
        <v>84.22208532310377</v>
      </c>
      <c r="M24" s="21"/>
      <c r="N24" s="21"/>
    </row>
    <row r="25" spans="1:14" ht="26.25" customHeight="1">
      <c r="A25" s="17" t="s">
        <v>35</v>
      </c>
      <c r="B25" s="38">
        <v>7</v>
      </c>
      <c r="C25" s="38">
        <v>338.2</v>
      </c>
      <c r="D25" s="39">
        <f t="shared" si="4"/>
        <v>48314.28571428571</v>
      </c>
      <c r="E25" s="38">
        <v>50077.91</v>
      </c>
      <c r="F25" s="39">
        <f t="shared" si="5"/>
        <v>96.47823903650473</v>
      </c>
      <c r="G25" s="40">
        <v>7</v>
      </c>
      <c r="H25" s="40">
        <v>3154.9</v>
      </c>
      <c r="I25" s="36">
        <f t="shared" si="6"/>
        <v>50077.777777777774</v>
      </c>
      <c r="J25" s="38">
        <v>50077.91</v>
      </c>
      <c r="K25" s="39">
        <f t="shared" si="7"/>
        <v>99.9997359669718</v>
      </c>
      <c r="L25" s="19">
        <v>100</v>
      </c>
      <c r="M25" s="21"/>
      <c r="N25" s="19">
        <v>7</v>
      </c>
    </row>
    <row r="26" spans="1:14" ht="17.25" customHeight="1">
      <c r="A26" s="56" t="s">
        <v>37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5" ht="36" customHeight="1">
      <c r="A27" s="51" t="s">
        <v>38</v>
      </c>
      <c r="B27" s="41">
        <v>57</v>
      </c>
      <c r="C27" s="41">
        <v>2440.2</v>
      </c>
      <c r="D27" s="42">
        <f>C27/B27*1000</f>
        <v>42810.52631578947</v>
      </c>
      <c r="E27" s="41">
        <v>46710</v>
      </c>
      <c r="F27" s="42">
        <f>D27/E27*100</f>
        <v>91.65173692097939</v>
      </c>
      <c r="G27" s="43">
        <v>57.4</v>
      </c>
      <c r="H27" s="43">
        <v>18317.8</v>
      </c>
      <c r="I27" s="42">
        <f>(H27/G27)/9*1000</f>
        <v>35458.38172667441</v>
      </c>
      <c r="J27" s="41">
        <v>46710</v>
      </c>
      <c r="K27" s="42">
        <f>I27/J27*100</f>
        <v>75.91175706845303</v>
      </c>
      <c r="L27" s="21"/>
      <c r="M27" s="21"/>
      <c r="N27" s="21"/>
      <c r="O27" s="44"/>
    </row>
    <row r="28" spans="1:14" ht="36" customHeight="1">
      <c r="A28" s="17" t="s">
        <v>39</v>
      </c>
      <c r="B28" s="54">
        <f>13+2</f>
        <v>15</v>
      </c>
      <c r="C28" s="54">
        <f>818.2+86.3</f>
        <v>904.5</v>
      </c>
      <c r="D28" s="39">
        <f>C28/B28*1000</f>
        <v>60300</v>
      </c>
      <c r="E28" s="38">
        <v>46710</v>
      </c>
      <c r="F28" s="39">
        <f>D28/E28*100</f>
        <v>129.09441233140655</v>
      </c>
      <c r="G28" s="45">
        <f>12.9+2</f>
        <v>14.9</v>
      </c>
      <c r="H28" s="45">
        <f>5423+671.5</f>
        <v>6094.5</v>
      </c>
      <c r="I28" s="36">
        <f>(H28/G28)/9*1000</f>
        <v>45447.42729306487</v>
      </c>
      <c r="J28" s="38">
        <v>46710</v>
      </c>
      <c r="K28" s="39">
        <f>I28/J28*100</f>
        <v>97.29699698793594</v>
      </c>
      <c r="L28" s="58">
        <v>100</v>
      </c>
      <c r="M28" s="58"/>
      <c r="N28" s="19"/>
    </row>
    <row r="29" ht="12.75">
      <c r="C29" s="22" t="s">
        <v>45</v>
      </c>
    </row>
    <row r="34" spans="7:8" ht="12.75">
      <c r="G34" s="49"/>
      <c r="H34" s="49"/>
    </row>
  </sheetData>
  <sheetProtection selectLockedCells="1" selectUnlockedCells="1"/>
  <mergeCells count="9">
    <mergeCell ref="A19:K19"/>
    <mergeCell ref="A26:N26"/>
    <mergeCell ref="L28:M28"/>
    <mergeCell ref="A3:K3"/>
    <mergeCell ref="A6:A7"/>
    <mergeCell ref="B6:F6"/>
    <mergeCell ref="G6:K6"/>
    <mergeCell ref="L7:M7"/>
    <mergeCell ref="A10:K10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2020-03-06T07:41:33Z</dcterms:created>
  <dcterms:modified xsi:type="dcterms:W3CDTF">2022-10-11T06:19:43Z</dcterms:modified>
  <cp:category/>
  <cp:version/>
  <cp:contentType/>
  <cp:contentStatus/>
</cp:coreProperties>
</file>